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3835" windowHeight="9660"/>
  </bookViews>
  <sheets>
    <sheet name="Лист1" sheetId="1" r:id="rId1"/>
  </sheets>
  <definedNames>
    <definedName name="_xlnm.Print_Area" localSheetId="0">Лист1!$A$1:$F$41</definedName>
  </definedNames>
  <calcPr calcId="145621"/>
</workbook>
</file>

<file path=xl/calcChain.xml><?xml version="1.0" encoding="utf-8"?>
<calcChain xmlns="http://schemas.openxmlformats.org/spreadsheetml/2006/main">
  <c r="A12" i="1" l="1"/>
  <c r="A13" i="1" s="1"/>
  <c r="F11" i="1"/>
  <c r="E11" i="1"/>
  <c r="C12" i="1" s="1"/>
  <c r="A14" i="1" l="1"/>
  <c r="F13" i="1"/>
  <c r="B13" i="1" s="1"/>
  <c r="F12" i="1"/>
  <c r="B12" i="1" s="1"/>
  <c r="E12" i="1" l="1"/>
  <c r="C13" i="1" s="1"/>
  <c r="D13" i="1" s="1"/>
  <c r="D12" i="1"/>
  <c r="A15" i="1"/>
  <c r="F14" i="1"/>
  <c r="B14" i="1" s="1"/>
  <c r="E13" i="1" l="1"/>
  <c r="C14" i="1" s="1"/>
  <c r="D14" i="1" s="1"/>
  <c r="A16" i="1"/>
  <c r="F15" i="1"/>
  <c r="B15" i="1" s="1"/>
  <c r="E14" i="1" l="1"/>
  <c r="C15" i="1" s="1"/>
  <c r="D15" i="1" s="1"/>
  <c r="A17" i="1"/>
  <c r="F16" i="1"/>
  <c r="B16" i="1" s="1"/>
  <c r="E15" i="1" l="1"/>
  <c r="C16" i="1" s="1"/>
  <c r="D16" i="1" s="1"/>
  <c r="A18" i="1"/>
  <c r="F17" i="1"/>
  <c r="B17" i="1" s="1"/>
  <c r="E16" i="1" l="1"/>
  <c r="C17" i="1" s="1"/>
  <c r="A19" i="1"/>
  <c r="F18" i="1"/>
  <c r="B18" i="1" s="1"/>
  <c r="E17" i="1"/>
  <c r="C18" i="1" s="1"/>
  <c r="D17" i="1"/>
  <c r="A20" i="1" l="1"/>
  <c r="F19" i="1"/>
  <c r="B19" i="1" s="1"/>
  <c r="E18" i="1"/>
  <c r="C19" i="1" s="1"/>
  <c r="D18" i="1"/>
  <c r="E19" i="1" l="1"/>
  <c r="C20" i="1" s="1"/>
  <c r="D19" i="1"/>
  <c r="A21" i="1"/>
  <c r="F20" i="1"/>
  <c r="B20" i="1" s="1"/>
  <c r="E20" i="1" l="1"/>
  <c r="C21" i="1" s="1"/>
  <c r="D20" i="1"/>
  <c r="A22" i="1"/>
  <c r="F21" i="1"/>
  <c r="B21" i="1" s="1"/>
  <c r="E21" i="1" l="1"/>
  <c r="C22" i="1" s="1"/>
  <c r="D21" i="1"/>
  <c r="A23" i="1"/>
  <c r="F22" i="1"/>
  <c r="B22" i="1" s="1"/>
  <c r="E22" i="1" l="1"/>
  <c r="C23" i="1" s="1"/>
  <c r="D22" i="1"/>
  <c r="A24" i="1"/>
  <c r="F23" i="1"/>
  <c r="B23" i="1" s="1"/>
  <c r="E23" i="1" l="1"/>
  <c r="C24" i="1" s="1"/>
  <c r="D23" i="1"/>
  <c r="A25" i="1"/>
  <c r="F24" i="1"/>
  <c r="B24" i="1" s="1"/>
  <c r="E24" i="1" l="1"/>
  <c r="C25" i="1" s="1"/>
  <c r="D24" i="1"/>
  <c r="A26" i="1"/>
  <c r="F25" i="1"/>
  <c r="B25" i="1" s="1"/>
  <c r="E25" i="1" l="1"/>
  <c r="C26" i="1" s="1"/>
  <c r="D25" i="1"/>
  <c r="A27" i="1"/>
  <c r="F26" i="1"/>
  <c r="B26" i="1" s="1"/>
  <c r="E26" i="1" l="1"/>
  <c r="C27" i="1" s="1"/>
  <c r="D26" i="1"/>
  <c r="A28" i="1"/>
  <c r="F27" i="1"/>
  <c r="B27" i="1" s="1"/>
  <c r="E27" i="1" l="1"/>
  <c r="C28" i="1" s="1"/>
  <c r="D27" i="1"/>
  <c r="A29" i="1"/>
  <c r="F28" i="1"/>
  <c r="B28" i="1" s="1"/>
  <c r="E28" i="1" l="1"/>
  <c r="C29" i="1" s="1"/>
  <c r="D28" i="1"/>
  <c r="A30" i="1"/>
  <c r="F29" i="1"/>
  <c r="B29" i="1" s="1"/>
  <c r="E29" i="1" l="1"/>
  <c r="C30" i="1" s="1"/>
  <c r="D29" i="1"/>
  <c r="A31" i="1"/>
  <c r="F30" i="1"/>
  <c r="B30" i="1" s="1"/>
  <c r="E30" i="1" l="1"/>
  <c r="C31" i="1" s="1"/>
  <c r="D30" i="1"/>
  <c r="A32" i="1"/>
  <c r="F31" i="1"/>
  <c r="B31" i="1" s="1"/>
  <c r="E31" i="1" l="1"/>
  <c r="C32" i="1" s="1"/>
  <c r="D31" i="1"/>
  <c r="A33" i="1"/>
  <c r="F32" i="1"/>
  <c r="B32" i="1" s="1"/>
  <c r="E32" i="1" l="1"/>
  <c r="C33" i="1" s="1"/>
  <c r="D32" i="1"/>
  <c r="A34" i="1"/>
  <c r="F33" i="1"/>
  <c r="B33" i="1" s="1"/>
  <c r="E33" i="1" l="1"/>
  <c r="C34" i="1" s="1"/>
  <c r="D33" i="1"/>
  <c r="A35" i="1"/>
  <c r="F34" i="1"/>
  <c r="B34" i="1" s="1"/>
  <c r="E34" i="1" l="1"/>
  <c r="C35" i="1" s="1"/>
  <c r="D34" i="1"/>
  <c r="F35" i="1"/>
  <c r="B35" i="1" s="1"/>
  <c r="E35" i="1" l="1"/>
  <c r="D35" i="1"/>
  <c r="C36" i="1" l="1"/>
  <c r="B36" i="1"/>
  <c r="D38" i="1" l="1"/>
  <c r="D40" i="1" s="1"/>
  <c r="D36" i="1"/>
</calcChain>
</file>

<file path=xl/comments1.xml><?xml version="1.0" encoding="utf-8"?>
<comments xmlns="http://schemas.openxmlformats.org/spreadsheetml/2006/main">
  <authors>
    <author>Автор</author>
  </authors>
  <commentList>
    <comment ref="D38" authorId="0">
      <text>
        <r>
          <rPr>
            <b/>
            <sz val="8"/>
            <color indexed="8"/>
            <rFont val="Tahoma"/>
            <family val="2"/>
            <charset val="204"/>
          </rPr>
          <t xml:space="preserve">Возможно заполнение вручную или удаление
</t>
        </r>
      </text>
    </comment>
    <comment ref="D40" authorId="0">
      <text>
        <r>
          <rPr>
            <b/>
            <sz val="8"/>
            <color indexed="8"/>
            <rFont val="Tahoma"/>
            <family val="2"/>
            <charset val="204"/>
          </rPr>
          <t xml:space="preserve">Возможно заполнение вручную или удаление
</t>
        </r>
      </text>
    </comment>
  </commentList>
</comments>
</file>

<file path=xl/sharedStrings.xml><?xml version="1.0" encoding="utf-8"?>
<sst xmlns="http://schemas.openxmlformats.org/spreadsheetml/2006/main" count="18" uniqueCount="18">
  <si>
    <t>Процентная ставка, %</t>
  </si>
  <si>
    <t>Срок кредита, мес.</t>
  </si>
  <si>
    <t>Отсрочка основной суммы долга, мес.</t>
  </si>
  <si>
    <t>Период, мес.</t>
  </si>
  <si>
    <t>Погашение основного долга</t>
  </si>
  <si>
    <t>Погашение процентов</t>
  </si>
  <si>
    <t>Общий платеж</t>
  </si>
  <si>
    <t>Остаток основного долга</t>
  </si>
  <si>
    <t>Период с учетом отсрочки, мес.</t>
  </si>
  <si>
    <t>ИТОГО:</t>
  </si>
  <si>
    <t>Удорожание за срок кредитования, %</t>
  </si>
  <si>
    <t>Среднее удорожание кредита за 1 год, %</t>
  </si>
  <si>
    <t>Сумма кредита</t>
  </si>
  <si>
    <t>Изменить процентную ставку</t>
  </si>
  <si>
    <t xml:space="preserve">Изменить сумму </t>
  </si>
  <si>
    <t xml:space="preserve">Изменить срок </t>
  </si>
  <si>
    <t xml:space="preserve">Выбрать отсрочку </t>
  </si>
  <si>
    <t xml:space="preserve">График погашения микрозайма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</si>
</sst>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\-#,##0.00\ "/>
    <numFmt numFmtId="165" formatCode="#,##0_ ;\-#,##0\ 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1"/>
      <name val="Arial Cyr"/>
      <family val="2"/>
      <charset val="204"/>
    </font>
    <font>
      <b/>
      <sz val="10"/>
      <name val="Arial Cyr"/>
      <family val="2"/>
      <charset val="204"/>
    </font>
    <font>
      <b/>
      <sz val="8"/>
      <color indexed="8"/>
      <name val="Tahoma"/>
      <family val="2"/>
      <charset val="204"/>
    </font>
    <font>
      <i/>
      <sz val="10"/>
      <name val="Times New Roman"/>
      <family val="1"/>
      <charset val="204"/>
    </font>
    <font>
      <sz val="10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1" applyFont="1" applyAlignment="1" applyProtection="1">
      <alignment horizontal="center" vertical="center"/>
    </xf>
    <xf numFmtId="0" fontId="2" fillId="0" borderId="0" xfId="1" applyFont="1" applyAlignment="1" applyProtection="1">
      <alignment vertical="center"/>
    </xf>
    <xf numFmtId="3" fontId="4" fillId="0" borderId="1" xfId="1" applyNumberFormat="1" applyFont="1" applyBorder="1" applyAlignment="1" applyProtection="1">
      <alignment horizontal="center" vertical="center"/>
      <protection locked="0"/>
    </xf>
    <xf numFmtId="1" fontId="4" fillId="0" borderId="1" xfId="1" applyNumberFormat="1" applyFont="1" applyBorder="1" applyAlignment="1" applyProtection="1">
      <alignment horizontal="center" vertical="center"/>
      <protection locked="0"/>
    </xf>
    <xf numFmtId="1" fontId="4" fillId="0" borderId="0" xfId="1" applyNumberFormat="1" applyFont="1" applyBorder="1" applyAlignment="1" applyProtection="1">
      <alignment horizontal="center" vertical="center"/>
    </xf>
    <xf numFmtId="0" fontId="4" fillId="0" borderId="1" xfId="1" applyFont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164" fontId="2" fillId="0" borderId="0" xfId="1" applyNumberFormat="1" applyFont="1" applyAlignment="1" applyProtection="1">
      <alignment vertical="center"/>
    </xf>
    <xf numFmtId="164" fontId="2" fillId="0" borderId="0" xfId="1" applyNumberFormat="1" applyFont="1" applyAlignment="1" applyProtection="1">
      <alignment horizontal="center" vertical="center"/>
    </xf>
    <xf numFmtId="165" fontId="2" fillId="0" borderId="3" xfId="1" applyNumberFormat="1" applyFont="1" applyBorder="1" applyAlignment="1" applyProtection="1">
      <alignment horizontal="center" vertical="center"/>
    </xf>
    <xf numFmtId="164" fontId="4" fillId="0" borderId="3" xfId="1" applyNumberFormat="1" applyFont="1" applyFill="1" applyBorder="1" applyAlignment="1" applyProtection="1">
      <alignment horizontal="center" vertical="center"/>
    </xf>
    <xf numFmtId="165" fontId="2" fillId="0" borderId="1" xfId="1" applyNumberFormat="1" applyFont="1" applyBorder="1" applyAlignment="1" applyProtection="1">
      <alignment horizontal="center" vertical="center"/>
    </xf>
    <xf numFmtId="164" fontId="2" fillId="0" borderId="1" xfId="1" applyNumberFormat="1" applyFont="1" applyBorder="1" applyAlignment="1" applyProtection="1">
      <alignment horizontal="center" vertical="center"/>
    </xf>
    <xf numFmtId="164" fontId="4" fillId="0" borderId="1" xfId="1" applyNumberFormat="1" applyFont="1" applyBorder="1" applyAlignment="1" applyProtection="1">
      <alignment horizontal="center" vertical="center"/>
    </xf>
    <xf numFmtId="164" fontId="2" fillId="0" borderId="1" xfId="1" applyNumberFormat="1" applyFont="1" applyBorder="1" applyAlignment="1" applyProtection="1">
      <alignment vertical="center"/>
    </xf>
    <xf numFmtId="164" fontId="2" fillId="0" borderId="0" xfId="1" applyNumberFormat="1" applyFont="1" applyBorder="1" applyAlignment="1" applyProtection="1">
      <alignment horizontal="center" vertical="center"/>
    </xf>
    <xf numFmtId="164" fontId="2" fillId="0" borderId="0" xfId="1" applyNumberFormat="1" applyFont="1" applyBorder="1" applyAlignment="1" applyProtection="1">
      <alignment vertical="center"/>
    </xf>
    <xf numFmtId="164" fontId="4" fillId="0" borderId="4" xfId="1" applyNumberFormat="1" applyFont="1" applyBorder="1" applyAlignment="1" applyProtection="1">
      <alignment horizontal="center" vertical="center"/>
      <protection locked="0"/>
    </xf>
    <xf numFmtId="164" fontId="4" fillId="0" borderId="0" xfId="1" applyNumberFormat="1" applyFont="1" applyBorder="1" applyAlignment="1" applyProtection="1">
      <alignment horizontal="left" vertical="center"/>
      <protection locked="0"/>
    </xf>
    <xf numFmtId="164" fontId="4" fillId="0" borderId="0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Alignment="1" applyProtection="1">
      <alignment horizontal="center" vertical="center"/>
    </xf>
    <xf numFmtId="0" fontId="6" fillId="0" borderId="0" xfId="1" applyFont="1" applyAlignment="1" applyProtection="1">
      <alignment vertical="center"/>
    </xf>
    <xf numFmtId="0" fontId="6" fillId="0" borderId="0" xfId="1" applyFont="1" applyAlignment="1" applyProtection="1">
      <alignment horizontal="left" vertical="center"/>
    </xf>
    <xf numFmtId="2" fontId="8" fillId="0" borderId="7" xfId="1" applyNumberFormat="1" applyFont="1" applyBorder="1" applyAlignment="1" applyProtection="1">
      <alignment horizontal="center" vertical="center"/>
      <protection locked="0"/>
    </xf>
    <xf numFmtId="164" fontId="4" fillId="0" borderId="1" xfId="1" applyNumberFormat="1" applyFont="1" applyBorder="1" applyAlignment="1" applyProtection="1">
      <alignment horizontal="center" vertical="center" wrapText="1"/>
    </xf>
    <xf numFmtId="164" fontId="4" fillId="0" borderId="1" xfId="1" applyNumberFormat="1" applyFont="1" applyBorder="1" applyAlignment="1" applyProtection="1">
      <alignment horizontal="center" vertical="center"/>
    </xf>
    <xf numFmtId="164" fontId="4" fillId="0" borderId="0" xfId="1" applyNumberFormat="1" applyFont="1" applyBorder="1" applyAlignment="1" applyProtection="1">
      <alignment horizontal="left" vertical="center"/>
      <protection locked="0"/>
    </xf>
    <xf numFmtId="0" fontId="3" fillId="0" borderId="0" xfId="1" applyFont="1" applyBorder="1" applyAlignment="1" applyProtection="1">
      <alignment horizontal="center" vertical="center"/>
    </xf>
    <xf numFmtId="0" fontId="8" fillId="0" borderId="1" xfId="1" applyFont="1" applyBorder="1" applyAlignment="1" applyProtection="1">
      <alignment horizontal="left" vertical="center"/>
    </xf>
    <xf numFmtId="0" fontId="7" fillId="0" borderId="1" xfId="1" applyFont="1" applyBorder="1" applyAlignment="1" applyProtection="1">
      <alignment horizontal="left" vertical="center"/>
    </xf>
    <xf numFmtId="0" fontId="4" fillId="0" borderId="1" xfId="1" applyFont="1" applyBorder="1" applyAlignment="1" applyProtection="1">
      <alignment horizontal="left" vertical="center"/>
    </xf>
    <xf numFmtId="0" fontId="4" fillId="0" borderId="2" xfId="1" applyFont="1" applyFill="1" applyBorder="1" applyAlignment="1" applyProtection="1">
      <alignment horizontal="left" vertical="center"/>
    </xf>
    <xf numFmtId="0" fontId="2" fillId="0" borderId="5" xfId="1" applyFont="1" applyBorder="1" applyAlignment="1" applyProtection="1">
      <alignment horizontal="left" vertical="center"/>
    </xf>
    <xf numFmtId="0" fontId="2" fillId="0" borderId="6" xfId="1" applyFont="1" applyBorder="1" applyAlignment="1" applyProtection="1">
      <alignment horizontal="left" vertical="center"/>
    </xf>
  </cellXfs>
  <cellStyles count="2">
    <cellStyle name="Обычный" xfId="0" builtinId="0"/>
    <cellStyle name="Обычный 2" xfId="1"/>
  </cellStyles>
  <dxfs count="2">
    <dxf>
      <font>
        <b val="0"/>
        <condense val="0"/>
        <extend val="0"/>
        <color indexed="8"/>
      </font>
    </dxf>
    <dxf>
      <font>
        <b val="0"/>
        <condense val="0"/>
        <extend val="0"/>
        <color indexed="8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tabSelected="1" workbookViewId="0">
      <selection activeCell="P13" sqref="P13:P14"/>
    </sheetView>
  </sheetViews>
  <sheetFormatPr defaultRowHeight="15" x14ac:dyDescent="0.25"/>
  <cols>
    <col min="2" max="2" width="13.28515625" customWidth="1"/>
    <col min="3" max="3" width="12.42578125" customWidth="1"/>
    <col min="4" max="4" width="23.7109375" customWidth="1"/>
    <col min="5" max="5" width="15.42578125" customWidth="1"/>
    <col min="6" max="6" width="8.5703125" customWidth="1"/>
    <col min="7" max="7" width="0.28515625" hidden="1" customWidth="1"/>
    <col min="8" max="8" width="50.140625" hidden="1" customWidth="1"/>
    <col min="9" max="9" width="9.7109375" customWidth="1"/>
    <col min="10" max="10" width="5.42578125" customWidth="1"/>
    <col min="11" max="11" width="4.5703125" hidden="1" customWidth="1"/>
    <col min="12" max="12" width="2.85546875" hidden="1" customWidth="1"/>
    <col min="14" max="25" width="9.140625" customWidth="1"/>
  </cols>
  <sheetData>
    <row r="1" spans="1:11" x14ac:dyDescent="0.25">
      <c r="A1" s="1"/>
      <c r="B1" s="28" t="s">
        <v>17</v>
      </c>
      <c r="C1" s="28"/>
      <c r="D1" s="28"/>
      <c r="E1" s="28"/>
      <c r="F1" s="28"/>
      <c r="G1" s="2"/>
      <c r="H1" s="2"/>
      <c r="I1" s="2"/>
      <c r="J1" s="1"/>
      <c r="K1" s="2"/>
    </row>
    <row r="2" spans="1:11" x14ac:dyDescent="0.25">
      <c r="A2" s="2"/>
      <c r="B2" s="2"/>
      <c r="C2" s="2"/>
      <c r="D2" s="2"/>
      <c r="E2" s="2"/>
      <c r="F2" s="2"/>
      <c r="G2" s="2"/>
      <c r="H2" s="2"/>
      <c r="K2" s="2"/>
    </row>
    <row r="3" spans="1:11" x14ac:dyDescent="0.25">
      <c r="A3" s="1"/>
      <c r="B3" s="1"/>
      <c r="C3" s="1"/>
      <c r="D3" s="21"/>
      <c r="E3" s="1"/>
      <c r="F3" s="2"/>
      <c r="G3" s="2"/>
      <c r="H3" s="2"/>
      <c r="K3" s="2"/>
    </row>
    <row r="4" spans="1:11" x14ac:dyDescent="0.25">
      <c r="A4" s="29" t="s">
        <v>12</v>
      </c>
      <c r="B4" s="29"/>
      <c r="C4" s="29"/>
      <c r="D4" s="3">
        <v>5000000</v>
      </c>
      <c r="E4" s="21" t="s">
        <v>14</v>
      </c>
      <c r="F4" s="2"/>
      <c r="G4" s="2"/>
      <c r="H4" s="2"/>
      <c r="I4" s="2"/>
      <c r="J4" s="1"/>
      <c r="K4" s="2"/>
    </row>
    <row r="5" spans="1:11" x14ac:dyDescent="0.25">
      <c r="A5" s="30" t="s">
        <v>1</v>
      </c>
      <c r="B5" s="30"/>
      <c r="C5" s="30"/>
      <c r="D5" s="4">
        <v>24</v>
      </c>
      <c r="E5" s="21" t="s">
        <v>15</v>
      </c>
      <c r="F5" s="2"/>
      <c r="G5" s="2"/>
      <c r="H5" s="2"/>
      <c r="I5" s="2"/>
      <c r="J5" s="1"/>
      <c r="K5" s="2"/>
    </row>
    <row r="6" spans="1:11" x14ac:dyDescent="0.25">
      <c r="A6" s="33" t="s">
        <v>0</v>
      </c>
      <c r="B6" s="33"/>
      <c r="C6" s="34"/>
      <c r="D6" s="24">
        <v>14</v>
      </c>
      <c r="E6" s="23" t="s">
        <v>13</v>
      </c>
      <c r="F6" s="2"/>
      <c r="G6" s="2"/>
      <c r="H6" s="2"/>
      <c r="I6" s="2"/>
      <c r="J6" s="1"/>
      <c r="K6" s="2"/>
    </row>
    <row r="7" spans="1:11" x14ac:dyDescent="0.25">
      <c r="A7" s="31" t="s">
        <v>2</v>
      </c>
      <c r="B7" s="31"/>
      <c r="C7" s="31"/>
      <c r="D7" s="4">
        <v>0</v>
      </c>
      <c r="E7" s="22" t="s">
        <v>16</v>
      </c>
      <c r="F7" s="2"/>
      <c r="G7" s="2"/>
      <c r="H7" s="2"/>
      <c r="I7" s="2"/>
      <c r="J7" s="1"/>
      <c r="K7" s="2"/>
    </row>
    <row r="8" spans="1:11" x14ac:dyDescent="0.25">
      <c r="A8" s="32"/>
      <c r="B8" s="32"/>
      <c r="C8" s="32"/>
      <c r="D8" s="5"/>
      <c r="E8" s="2"/>
      <c r="F8" s="2"/>
      <c r="G8" s="2"/>
      <c r="H8" s="2"/>
      <c r="I8" s="2"/>
      <c r="J8" s="1"/>
      <c r="K8" s="2"/>
    </row>
    <row r="9" spans="1:11" ht="51" x14ac:dyDescent="0.25">
      <c r="A9" s="6" t="s">
        <v>3</v>
      </c>
      <c r="B9" s="6" t="s">
        <v>4</v>
      </c>
      <c r="C9" s="6" t="s">
        <v>5</v>
      </c>
      <c r="D9" s="6" t="s">
        <v>6</v>
      </c>
      <c r="E9" s="7" t="s">
        <v>7</v>
      </c>
      <c r="F9" s="7" t="s">
        <v>8</v>
      </c>
      <c r="G9" s="2"/>
      <c r="H9" s="2"/>
      <c r="I9" s="2"/>
      <c r="J9" s="1"/>
      <c r="K9" s="2"/>
    </row>
    <row r="10" spans="1:11" x14ac:dyDescent="0.25">
      <c r="A10" s="25"/>
      <c r="B10" s="25"/>
      <c r="C10" s="25"/>
      <c r="D10" s="25"/>
      <c r="E10" s="25"/>
      <c r="F10" s="25"/>
      <c r="G10" s="8"/>
      <c r="H10" s="8"/>
      <c r="I10" s="8"/>
      <c r="J10" s="9"/>
      <c r="K10" s="8"/>
    </row>
    <row r="11" spans="1:11" x14ac:dyDescent="0.25">
      <c r="A11" s="10">
        <v>0</v>
      </c>
      <c r="B11" s="26"/>
      <c r="C11" s="26"/>
      <c r="D11" s="26"/>
      <c r="E11" s="11">
        <f>D4</f>
        <v>5000000</v>
      </c>
      <c r="F11" s="12" t="str">
        <f t="shared" ref="F11:F35" si="0">IF(AND(ISNUMBER(A11),A11&gt;$D$7),A11-$D$7,"")</f>
        <v/>
      </c>
      <c r="G11" s="8"/>
      <c r="H11" s="8"/>
      <c r="I11" s="8"/>
      <c r="J11" s="9"/>
      <c r="K11" s="8"/>
    </row>
    <row r="12" spans="1:11" x14ac:dyDescent="0.25">
      <c r="A12" s="12">
        <f t="shared" ref="A12:A35" si="1">IF(A11&gt;=$D$5,"",A11+1)</f>
        <v>1</v>
      </c>
      <c r="B12" s="13">
        <f t="shared" ref="B12:B35" si="2">IF(ISNUMBER(F12),-PPMT($D$6/100/12,F12,$D$5-$D$7,$D$4),"")</f>
        <v>181731.0830086073</v>
      </c>
      <c r="C12" s="13">
        <f t="shared" ref="C12:C35" si="3">IF(ISNUMBER(E11),IF(6*$D$6/100/12&gt;0.0001,E11*$D$6/100/12,""),"")</f>
        <v>58333.333333333336</v>
      </c>
      <c r="D12" s="13">
        <f t="shared" ref="D12:D35" si="4">IF(IF(ISNUMBER(B12),B12,0)+IF(ISNUMBER(C12),C12,0)=0,"",IF(ISNUMBER(B12),B12,0)+IF(ISNUMBER(C12),C12,0))</f>
        <v>240064.41634194064</v>
      </c>
      <c r="E12" s="13">
        <f t="shared" ref="E12:E35" si="5">IF(IF(ISNUMBER(B12),E11-B12,E11)&lt;0.0001,"",IF(ISNUMBER(B12),E11-B12,E11))</f>
        <v>4818268.9169913931</v>
      </c>
      <c r="F12" s="10">
        <f t="shared" si="0"/>
        <v>1</v>
      </c>
      <c r="G12" s="8"/>
      <c r="H12" s="8"/>
      <c r="I12" s="8"/>
      <c r="J12" s="9"/>
      <c r="K12" s="8"/>
    </row>
    <row r="13" spans="1:11" x14ac:dyDescent="0.25">
      <c r="A13" s="12">
        <f t="shared" si="1"/>
        <v>2</v>
      </c>
      <c r="B13" s="13">
        <f t="shared" si="2"/>
        <v>183851.27897704105</v>
      </c>
      <c r="C13" s="13">
        <f t="shared" si="3"/>
        <v>56213.137364899594</v>
      </c>
      <c r="D13" s="13">
        <f t="shared" si="4"/>
        <v>240064.41634194064</v>
      </c>
      <c r="E13" s="13">
        <f t="shared" si="5"/>
        <v>4634417.6380143519</v>
      </c>
      <c r="F13" s="10">
        <f t="shared" si="0"/>
        <v>2</v>
      </c>
      <c r="G13" s="8"/>
      <c r="H13" s="8"/>
      <c r="I13" s="8"/>
      <c r="J13" s="9"/>
      <c r="K13" s="8"/>
    </row>
    <row r="14" spans="1:11" x14ac:dyDescent="0.25">
      <c r="A14" s="12">
        <f t="shared" si="1"/>
        <v>3</v>
      </c>
      <c r="B14" s="13">
        <f t="shared" si="2"/>
        <v>185996.21056510654</v>
      </c>
      <c r="C14" s="13">
        <f t="shared" si="3"/>
        <v>54068.205776834104</v>
      </c>
      <c r="D14" s="13">
        <f t="shared" si="4"/>
        <v>240064.41634194064</v>
      </c>
      <c r="E14" s="13">
        <f t="shared" si="5"/>
        <v>4448421.427449245</v>
      </c>
      <c r="F14" s="10">
        <f t="shared" si="0"/>
        <v>3</v>
      </c>
      <c r="G14" s="8"/>
      <c r="H14" s="8"/>
      <c r="I14" s="8"/>
      <c r="J14" s="9"/>
      <c r="K14" s="8"/>
    </row>
    <row r="15" spans="1:11" x14ac:dyDescent="0.25">
      <c r="A15" s="12">
        <f t="shared" si="1"/>
        <v>4</v>
      </c>
      <c r="B15" s="13">
        <f t="shared" si="2"/>
        <v>188166.16635503274</v>
      </c>
      <c r="C15" s="13">
        <f t="shared" si="3"/>
        <v>51898.249986907853</v>
      </c>
      <c r="D15" s="13">
        <f t="shared" si="4"/>
        <v>240064.41634194058</v>
      </c>
      <c r="E15" s="13">
        <f t="shared" si="5"/>
        <v>4260255.2610942125</v>
      </c>
      <c r="F15" s="10">
        <f t="shared" si="0"/>
        <v>4</v>
      </c>
      <c r="G15" s="8"/>
      <c r="H15" s="8"/>
      <c r="I15" s="8"/>
      <c r="J15" s="9"/>
      <c r="K15" s="8"/>
    </row>
    <row r="16" spans="1:11" x14ac:dyDescent="0.25">
      <c r="A16" s="12">
        <f t="shared" si="1"/>
        <v>5</v>
      </c>
      <c r="B16" s="13">
        <f t="shared" si="2"/>
        <v>190361.43829584148</v>
      </c>
      <c r="C16" s="13">
        <f t="shared" si="3"/>
        <v>49702.978046099153</v>
      </c>
      <c r="D16" s="13">
        <f t="shared" si="4"/>
        <v>240064.41634194064</v>
      </c>
      <c r="E16" s="13">
        <f t="shared" si="5"/>
        <v>4069893.8227983708</v>
      </c>
      <c r="F16" s="10">
        <f t="shared" si="0"/>
        <v>5</v>
      </c>
      <c r="G16" s="8"/>
      <c r="H16" s="8"/>
      <c r="I16" s="8"/>
      <c r="J16" s="9"/>
      <c r="K16" s="8"/>
    </row>
    <row r="17" spans="1:11" x14ac:dyDescent="0.25">
      <c r="A17" s="12">
        <f t="shared" si="1"/>
        <v>6</v>
      </c>
      <c r="B17" s="13">
        <f t="shared" si="2"/>
        <v>192582.32174262629</v>
      </c>
      <c r="C17" s="13">
        <f t="shared" si="3"/>
        <v>47482.094599314325</v>
      </c>
      <c r="D17" s="13">
        <f t="shared" si="4"/>
        <v>240064.41634194061</v>
      </c>
      <c r="E17" s="13">
        <f t="shared" si="5"/>
        <v>3877311.5010557445</v>
      </c>
      <c r="F17" s="10">
        <f t="shared" si="0"/>
        <v>6</v>
      </c>
      <c r="G17" s="8"/>
      <c r="H17" s="8"/>
      <c r="I17" s="8"/>
      <c r="J17" s="9"/>
      <c r="K17" s="8"/>
    </row>
    <row r="18" spans="1:11" x14ac:dyDescent="0.25">
      <c r="A18" s="12">
        <f t="shared" si="1"/>
        <v>7</v>
      </c>
      <c r="B18" s="13">
        <f t="shared" si="2"/>
        <v>194829.11549629027</v>
      </c>
      <c r="C18" s="13">
        <f t="shared" si="3"/>
        <v>45235.300845650352</v>
      </c>
      <c r="D18" s="13">
        <f t="shared" si="4"/>
        <v>240064.41634194061</v>
      </c>
      <c r="E18" s="13">
        <f t="shared" si="5"/>
        <v>3682482.3855594541</v>
      </c>
      <c r="F18" s="10">
        <f t="shared" si="0"/>
        <v>7</v>
      </c>
      <c r="G18" s="8"/>
      <c r="H18" s="8"/>
      <c r="I18" s="8"/>
      <c r="J18" s="9"/>
      <c r="K18" s="8"/>
    </row>
    <row r="19" spans="1:11" x14ac:dyDescent="0.25">
      <c r="A19" s="12">
        <f t="shared" si="1"/>
        <v>8</v>
      </c>
      <c r="B19" s="13">
        <f t="shared" si="2"/>
        <v>197102.12184374698</v>
      </c>
      <c r="C19" s="13">
        <f t="shared" si="3"/>
        <v>42962.294498193631</v>
      </c>
      <c r="D19" s="13">
        <f t="shared" si="4"/>
        <v>240064.41634194061</v>
      </c>
      <c r="E19" s="13">
        <f t="shared" si="5"/>
        <v>3485380.2637157072</v>
      </c>
      <c r="F19" s="10">
        <f t="shared" si="0"/>
        <v>8</v>
      </c>
      <c r="G19" s="8"/>
      <c r="H19" s="8"/>
      <c r="I19" s="8"/>
      <c r="J19" s="9"/>
      <c r="K19" s="8"/>
    </row>
    <row r="20" spans="1:11" x14ac:dyDescent="0.25">
      <c r="A20" s="12">
        <f t="shared" si="1"/>
        <v>9</v>
      </c>
      <c r="B20" s="13">
        <f t="shared" si="2"/>
        <v>199401.64659859068</v>
      </c>
      <c r="C20" s="13">
        <f t="shared" si="3"/>
        <v>40662.76974334992</v>
      </c>
      <c r="D20" s="13">
        <f t="shared" si="4"/>
        <v>240064.41634194061</v>
      </c>
      <c r="E20" s="13">
        <f t="shared" si="5"/>
        <v>3285978.6171171167</v>
      </c>
      <c r="F20" s="10">
        <f t="shared" si="0"/>
        <v>9</v>
      </c>
      <c r="G20" s="8"/>
      <c r="H20" s="8"/>
      <c r="I20" s="8"/>
      <c r="J20" s="9"/>
      <c r="K20" s="8"/>
    </row>
    <row r="21" spans="1:11" x14ac:dyDescent="0.25">
      <c r="A21" s="12">
        <f t="shared" si="1"/>
        <v>10</v>
      </c>
      <c r="B21" s="13">
        <f t="shared" si="2"/>
        <v>201727.99914224091</v>
      </c>
      <c r="C21" s="13">
        <f t="shared" si="3"/>
        <v>38336.417199699696</v>
      </c>
      <c r="D21" s="13">
        <f t="shared" si="4"/>
        <v>240064.41634194061</v>
      </c>
      <c r="E21" s="13">
        <f t="shared" si="5"/>
        <v>3084250.617974876</v>
      </c>
      <c r="F21" s="10">
        <f t="shared" si="0"/>
        <v>10</v>
      </c>
      <c r="G21" s="8"/>
      <c r="H21" s="8"/>
      <c r="I21" s="8"/>
      <c r="J21" s="9"/>
      <c r="K21" s="8"/>
    </row>
    <row r="22" spans="1:11" x14ac:dyDescent="0.25">
      <c r="A22" s="12">
        <f t="shared" si="1"/>
        <v>11</v>
      </c>
      <c r="B22" s="13">
        <f t="shared" si="2"/>
        <v>204081.49246556708</v>
      </c>
      <c r="C22" s="13">
        <f t="shared" si="3"/>
        <v>35982.923876373548</v>
      </c>
      <c r="D22" s="13">
        <f t="shared" si="4"/>
        <v>240064.41634194064</v>
      </c>
      <c r="E22" s="13">
        <f t="shared" si="5"/>
        <v>2880169.1255093087</v>
      </c>
      <c r="F22" s="10">
        <f t="shared" si="0"/>
        <v>11</v>
      </c>
      <c r="G22" s="8"/>
      <c r="H22" s="8"/>
      <c r="I22" s="8"/>
      <c r="J22" s="9"/>
      <c r="K22" s="8"/>
    </row>
    <row r="23" spans="1:11" x14ac:dyDescent="0.25">
      <c r="A23" s="12">
        <f t="shared" si="1"/>
        <v>12</v>
      </c>
      <c r="B23" s="13">
        <f t="shared" si="2"/>
        <v>206462.44321099867</v>
      </c>
      <c r="C23" s="13">
        <f t="shared" si="3"/>
        <v>33601.973130941937</v>
      </c>
      <c r="D23" s="13">
        <f t="shared" si="4"/>
        <v>240064.41634194061</v>
      </c>
      <c r="E23" s="13">
        <f t="shared" si="5"/>
        <v>2673706.6822983101</v>
      </c>
      <c r="F23" s="10">
        <f t="shared" si="0"/>
        <v>12</v>
      </c>
      <c r="G23" s="8"/>
      <c r="H23" s="8"/>
      <c r="I23" s="8"/>
      <c r="J23" s="9"/>
      <c r="K23" s="8"/>
    </row>
    <row r="24" spans="1:11" x14ac:dyDescent="0.25">
      <c r="A24" s="12">
        <f t="shared" si="1"/>
        <v>13</v>
      </c>
      <c r="B24" s="13">
        <f t="shared" si="2"/>
        <v>208871.17171512698</v>
      </c>
      <c r="C24" s="13">
        <f t="shared" si="3"/>
        <v>31193.244626813615</v>
      </c>
      <c r="D24" s="13">
        <f t="shared" si="4"/>
        <v>240064.41634194061</v>
      </c>
      <c r="E24" s="13">
        <f t="shared" si="5"/>
        <v>2464835.5105831833</v>
      </c>
      <c r="F24" s="10">
        <f t="shared" si="0"/>
        <v>13</v>
      </c>
      <c r="G24" s="8"/>
      <c r="H24" s="8"/>
      <c r="I24" s="8"/>
      <c r="J24" s="9"/>
      <c r="K24" s="8"/>
    </row>
    <row r="25" spans="1:11" x14ac:dyDescent="0.25">
      <c r="A25" s="12">
        <f t="shared" si="1"/>
        <v>14</v>
      </c>
      <c r="B25" s="13">
        <f t="shared" si="2"/>
        <v>211308.00205180346</v>
      </c>
      <c r="C25" s="13">
        <f t="shared" si="3"/>
        <v>28756.414290137138</v>
      </c>
      <c r="D25" s="13">
        <f t="shared" si="4"/>
        <v>240064.41634194058</v>
      </c>
      <c r="E25" s="13">
        <f t="shared" si="5"/>
        <v>2253527.50853138</v>
      </c>
      <c r="F25" s="10">
        <f t="shared" si="0"/>
        <v>14</v>
      </c>
      <c r="G25" s="8"/>
      <c r="H25" s="8"/>
      <c r="I25" s="8"/>
      <c r="J25" s="9"/>
      <c r="K25" s="8"/>
    </row>
    <row r="26" spans="1:11" x14ac:dyDescent="0.25">
      <c r="A26" s="12">
        <f t="shared" si="1"/>
        <v>15</v>
      </c>
      <c r="B26" s="13">
        <f t="shared" si="2"/>
        <v>213773.26207574116</v>
      </c>
      <c r="C26" s="13">
        <f t="shared" si="3"/>
        <v>26291.154266199432</v>
      </c>
      <c r="D26" s="13">
        <f t="shared" si="4"/>
        <v>240064.41634194058</v>
      </c>
      <c r="E26" s="13">
        <f t="shared" si="5"/>
        <v>2039754.2464556389</v>
      </c>
      <c r="F26" s="10">
        <f t="shared" si="0"/>
        <v>15</v>
      </c>
      <c r="G26" s="8"/>
      <c r="H26" s="8"/>
      <c r="I26" s="8"/>
      <c r="J26" s="9"/>
      <c r="K26" s="8"/>
    </row>
    <row r="27" spans="1:11" x14ac:dyDescent="0.25">
      <c r="A27" s="12">
        <f t="shared" si="1"/>
        <v>16</v>
      </c>
      <c r="B27" s="13">
        <f t="shared" si="2"/>
        <v>216267.28346662482</v>
      </c>
      <c r="C27" s="13">
        <f t="shared" si="3"/>
        <v>23797.132875315787</v>
      </c>
      <c r="D27" s="13">
        <f t="shared" si="4"/>
        <v>240064.41634194061</v>
      </c>
      <c r="E27" s="13">
        <f t="shared" si="5"/>
        <v>1823486.9629890141</v>
      </c>
      <c r="F27" s="10">
        <f t="shared" si="0"/>
        <v>16</v>
      </c>
      <c r="G27" s="8"/>
      <c r="H27" s="8"/>
      <c r="I27" s="8"/>
      <c r="J27" s="9"/>
      <c r="K27" s="8"/>
    </row>
    <row r="28" spans="1:11" x14ac:dyDescent="0.25">
      <c r="A28" s="12">
        <f t="shared" si="1"/>
        <v>17</v>
      </c>
      <c r="B28" s="13">
        <f t="shared" si="2"/>
        <v>218790.40177373544</v>
      </c>
      <c r="C28" s="13">
        <f t="shared" si="3"/>
        <v>21274.014568205166</v>
      </c>
      <c r="D28" s="13">
        <f t="shared" si="4"/>
        <v>240064.41634194061</v>
      </c>
      <c r="E28" s="13">
        <f t="shared" si="5"/>
        <v>1604696.5612152787</v>
      </c>
      <c r="F28" s="10">
        <f t="shared" si="0"/>
        <v>17</v>
      </c>
      <c r="G28" s="8"/>
      <c r="H28" s="8"/>
      <c r="I28" s="8"/>
      <c r="J28" s="9"/>
      <c r="K28" s="8"/>
    </row>
    <row r="29" spans="1:11" x14ac:dyDescent="0.25">
      <c r="A29" s="12">
        <f t="shared" si="1"/>
        <v>18</v>
      </c>
      <c r="B29" s="13">
        <f t="shared" si="2"/>
        <v>221342.95646109569</v>
      </c>
      <c r="C29" s="13">
        <f t="shared" si="3"/>
        <v>18721.459880844919</v>
      </c>
      <c r="D29" s="13">
        <f t="shared" si="4"/>
        <v>240064.41634194061</v>
      </c>
      <c r="E29" s="13">
        <f t="shared" si="5"/>
        <v>1383353.604754183</v>
      </c>
      <c r="F29" s="10">
        <f t="shared" si="0"/>
        <v>18</v>
      </c>
      <c r="G29" s="8"/>
      <c r="H29" s="8"/>
      <c r="I29" s="8"/>
      <c r="J29" s="9"/>
      <c r="K29" s="8"/>
    </row>
    <row r="30" spans="1:11" x14ac:dyDescent="0.25">
      <c r="A30" s="12">
        <f t="shared" si="1"/>
        <v>19</v>
      </c>
      <c r="B30" s="13">
        <f t="shared" si="2"/>
        <v>223925.29095314181</v>
      </c>
      <c r="C30" s="13">
        <f t="shared" si="3"/>
        <v>16139.1253887988</v>
      </c>
      <c r="D30" s="13">
        <f t="shared" si="4"/>
        <v>240064.41634194061</v>
      </c>
      <c r="E30" s="13">
        <f t="shared" si="5"/>
        <v>1159428.3138010411</v>
      </c>
      <c r="F30" s="10">
        <f t="shared" si="0"/>
        <v>19</v>
      </c>
      <c r="G30" s="8"/>
      <c r="H30" s="8"/>
      <c r="I30" s="8"/>
      <c r="J30" s="9"/>
      <c r="K30" s="8"/>
    </row>
    <row r="31" spans="1:11" x14ac:dyDescent="0.25">
      <c r="A31" s="12">
        <f t="shared" si="1"/>
        <v>20</v>
      </c>
      <c r="B31" s="13">
        <f t="shared" si="2"/>
        <v>226537.75268092848</v>
      </c>
      <c r="C31" s="13">
        <f t="shared" si="3"/>
        <v>13526.663661012148</v>
      </c>
      <c r="D31" s="13">
        <f t="shared" si="4"/>
        <v>240064.41634194061</v>
      </c>
      <c r="E31" s="13">
        <f t="shared" si="5"/>
        <v>932890.56112011266</v>
      </c>
      <c r="F31" s="10">
        <f t="shared" si="0"/>
        <v>20</v>
      </c>
      <c r="G31" s="8"/>
      <c r="H31" s="8"/>
      <c r="I31" s="8"/>
      <c r="J31" s="9"/>
      <c r="K31" s="8"/>
    </row>
    <row r="32" spans="1:11" x14ac:dyDescent="0.25">
      <c r="A32" s="12">
        <f t="shared" si="1"/>
        <v>21</v>
      </c>
      <c r="B32" s="13">
        <f t="shared" si="2"/>
        <v>229180.69312887263</v>
      </c>
      <c r="C32" s="13">
        <f t="shared" si="3"/>
        <v>10883.723213067982</v>
      </c>
      <c r="D32" s="13">
        <f t="shared" si="4"/>
        <v>240064.41634194061</v>
      </c>
      <c r="E32" s="13">
        <f t="shared" si="5"/>
        <v>703709.86799124</v>
      </c>
      <c r="F32" s="10">
        <f t="shared" si="0"/>
        <v>21</v>
      </c>
      <c r="G32" s="8"/>
      <c r="H32" s="8"/>
      <c r="I32" s="8"/>
      <c r="J32" s="9"/>
      <c r="K32" s="8"/>
    </row>
    <row r="33" spans="1:11" x14ac:dyDescent="0.25">
      <c r="A33" s="12">
        <f t="shared" si="1"/>
        <v>22</v>
      </c>
      <c r="B33" s="13">
        <f t="shared" si="2"/>
        <v>231854.46788204281</v>
      </c>
      <c r="C33" s="13">
        <f t="shared" si="3"/>
        <v>8209.9484598977997</v>
      </c>
      <c r="D33" s="13">
        <f t="shared" si="4"/>
        <v>240064.41634194061</v>
      </c>
      <c r="E33" s="13">
        <f t="shared" si="5"/>
        <v>471855.40010919719</v>
      </c>
      <c r="F33" s="10">
        <f t="shared" si="0"/>
        <v>22</v>
      </c>
      <c r="G33" s="8"/>
      <c r="H33" s="8"/>
      <c r="I33" s="8"/>
      <c r="J33" s="9"/>
      <c r="K33" s="8"/>
    </row>
    <row r="34" spans="1:11" x14ac:dyDescent="0.25">
      <c r="A34" s="12">
        <f t="shared" si="1"/>
        <v>23</v>
      </c>
      <c r="B34" s="13">
        <f t="shared" si="2"/>
        <v>234559.436674</v>
      </c>
      <c r="C34" s="13">
        <f t="shared" si="3"/>
        <v>5504.9796679406345</v>
      </c>
      <c r="D34" s="13">
        <f t="shared" si="4"/>
        <v>240064.41634194064</v>
      </c>
      <c r="E34" s="13">
        <f t="shared" si="5"/>
        <v>237295.96343519719</v>
      </c>
      <c r="F34" s="10">
        <f t="shared" si="0"/>
        <v>23</v>
      </c>
      <c r="G34" s="8"/>
      <c r="H34" s="8"/>
      <c r="I34" s="8"/>
      <c r="J34" s="9"/>
      <c r="K34" s="8"/>
    </row>
    <row r="35" spans="1:11" x14ac:dyDescent="0.25">
      <c r="A35" s="12">
        <f t="shared" si="1"/>
        <v>24</v>
      </c>
      <c r="B35" s="13">
        <f t="shared" si="2"/>
        <v>237295.96343519667</v>
      </c>
      <c r="C35" s="13">
        <f t="shared" si="3"/>
        <v>2768.4529067439671</v>
      </c>
      <c r="D35" s="13">
        <f t="shared" si="4"/>
        <v>240064.41634194064</v>
      </c>
      <c r="E35" s="13" t="str">
        <f t="shared" si="5"/>
        <v/>
      </c>
      <c r="F35" s="10">
        <f t="shared" si="0"/>
        <v>24</v>
      </c>
      <c r="G35" s="8"/>
      <c r="H35" s="8"/>
      <c r="I35" s="8"/>
      <c r="J35" s="9"/>
      <c r="K35" s="8"/>
    </row>
    <row r="36" spans="1:11" x14ac:dyDescent="0.25">
      <c r="A36" s="14" t="s">
        <v>9</v>
      </c>
      <c r="B36" s="14">
        <f>SUM(B12:B35)</f>
        <v>4999999.9999999991</v>
      </c>
      <c r="C36" s="14">
        <f>SUM(C12:C35)</f>
        <v>761545.99220657488</v>
      </c>
      <c r="D36" s="14">
        <f>B36+C36</f>
        <v>5761545.9922065735</v>
      </c>
      <c r="E36" s="13"/>
      <c r="F36" s="15"/>
      <c r="G36" s="8"/>
      <c r="H36" s="8"/>
      <c r="I36" s="8"/>
      <c r="J36" s="9"/>
      <c r="K36" s="8"/>
    </row>
    <row r="37" spans="1:11" x14ac:dyDescent="0.25">
      <c r="A37" s="16"/>
      <c r="B37" s="16"/>
      <c r="C37" s="16"/>
      <c r="D37" s="16"/>
      <c r="E37" s="16"/>
      <c r="F37" s="17"/>
      <c r="G37" s="8"/>
      <c r="H37" s="8"/>
      <c r="I37" s="8"/>
      <c r="J37" s="9"/>
      <c r="K37" s="8"/>
    </row>
    <row r="38" spans="1:11" x14ac:dyDescent="0.25">
      <c r="A38" s="27" t="s">
        <v>10</v>
      </c>
      <c r="B38" s="27"/>
      <c r="C38" s="27"/>
      <c r="D38" s="18">
        <f>C36/B36*100</f>
        <v>15.230919844131499</v>
      </c>
      <c r="E38" s="16"/>
      <c r="F38" s="17"/>
      <c r="G38" s="8"/>
      <c r="H38" s="8"/>
      <c r="I38" s="8"/>
      <c r="J38" s="9"/>
      <c r="K38" s="8"/>
    </row>
    <row r="39" spans="1:11" x14ac:dyDescent="0.25">
      <c r="A39" s="19"/>
      <c r="B39" s="19"/>
      <c r="C39" s="19"/>
      <c r="D39" s="20"/>
      <c r="E39" s="16"/>
      <c r="F39" s="17"/>
      <c r="G39" s="8"/>
      <c r="H39" s="8"/>
      <c r="I39" s="8"/>
      <c r="J39" s="9"/>
      <c r="K39" s="8"/>
    </row>
    <row r="40" spans="1:11" x14ac:dyDescent="0.25">
      <c r="A40" s="27" t="s">
        <v>11</v>
      </c>
      <c r="B40" s="27"/>
      <c r="C40" s="27"/>
      <c r="D40" s="18">
        <f>D38/(D5/12)</f>
        <v>7.6154599220657495</v>
      </c>
      <c r="E40" s="16"/>
      <c r="F40" s="17"/>
      <c r="G40" s="8"/>
      <c r="H40" s="8"/>
      <c r="I40" s="8"/>
      <c r="J40" s="9"/>
      <c r="K40" s="8"/>
    </row>
    <row r="41" spans="1:11" x14ac:dyDescent="0.25">
      <c r="A41" s="16"/>
      <c r="B41" s="16"/>
      <c r="C41" s="16"/>
      <c r="D41" s="16"/>
      <c r="E41" s="16"/>
      <c r="F41" s="17"/>
      <c r="G41" s="8"/>
      <c r="H41" s="8"/>
      <c r="I41" s="8"/>
      <c r="J41" s="9"/>
      <c r="K41" s="8"/>
    </row>
  </sheetData>
  <mergeCells count="10">
    <mergeCell ref="A10:F10"/>
    <mergeCell ref="B11:D11"/>
    <mergeCell ref="A38:C38"/>
    <mergeCell ref="A40:C40"/>
    <mergeCell ref="B1:F1"/>
    <mergeCell ref="A4:C4"/>
    <mergeCell ref="A5:C5"/>
    <mergeCell ref="A7:C7"/>
    <mergeCell ref="A8:C8"/>
    <mergeCell ref="A6:C6"/>
  </mergeCells>
  <conditionalFormatting sqref="A1:A2 B2:F2 E1:F1 H1:K1 H2:H3 K2:K3 D6:E6 G1:G41 H4:K41 B11:B37 C12:D37 E11:F41 A6:A41">
    <cfRule type="cellIs" dxfId="1" priority="1" stopIfTrue="1" operator="notEqual">
      <formula>1</formula>
    </cfRule>
  </conditionalFormatting>
  <conditionalFormatting sqref="A3:A5 B4:C5 B9:F9 B40:C41 D38:D41 E7:F8 F6 E3:F5">
    <cfRule type="cellIs" dxfId="0" priority="2" stopIfTrue="1" operator="notEqual">
      <formula>1</formula>
    </cfRule>
  </conditionalFormatting>
  <pageMargins left="1.01" right="0.27" top="0.36" bottom="0.49" header="0.16" footer="0.21"/>
  <pageSetup paperSize="9" scale="97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2025-08-08T06:18:17Z</dcterms:modified>
</cp:coreProperties>
</file>